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1 Gravitační kanalizace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73" i="12"/>
  <c r="AC73" i="12"/>
  <c r="AD73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O22" i="12"/>
  <c r="G23" i="12"/>
  <c r="M23" i="12" s="1"/>
  <c r="M22" i="12" s="1"/>
  <c r="I23" i="12"/>
  <c r="I22" i="12" s="1"/>
  <c r="K23" i="12"/>
  <c r="K22" i="12" s="1"/>
  <c r="O23" i="12"/>
  <c r="Q23" i="12"/>
  <c r="Q22" i="12" s="1"/>
  <c r="U23" i="12"/>
  <c r="U22" i="12" s="1"/>
  <c r="G24" i="12"/>
  <c r="I24" i="12"/>
  <c r="K24" i="12"/>
  <c r="M24" i="12"/>
  <c r="O24" i="12"/>
  <c r="Q24" i="12"/>
  <c r="U24" i="12"/>
  <c r="G26" i="12"/>
  <c r="M26" i="12" s="1"/>
  <c r="M25" i="12" s="1"/>
  <c r="I26" i="12"/>
  <c r="I25" i="12" s="1"/>
  <c r="K26" i="12"/>
  <c r="O26" i="12"/>
  <c r="O25" i="12" s="1"/>
  <c r="Q26" i="12"/>
  <c r="Q25" i="12" s="1"/>
  <c r="U26" i="12"/>
  <c r="G27" i="12"/>
  <c r="M27" i="12" s="1"/>
  <c r="I27" i="12"/>
  <c r="K27" i="12"/>
  <c r="K25" i="12" s="1"/>
  <c r="O27" i="12"/>
  <c r="Q27" i="12"/>
  <c r="U27" i="12"/>
  <c r="U25" i="12" s="1"/>
  <c r="G29" i="12"/>
  <c r="G28" i="12" s="1"/>
  <c r="I29" i="12"/>
  <c r="I28" i="12" s="1"/>
  <c r="K29" i="12"/>
  <c r="M29" i="12"/>
  <c r="O29" i="12"/>
  <c r="O28" i="12" s="1"/>
  <c r="Q29" i="12"/>
  <c r="Q28" i="12" s="1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K28" i="12" s="1"/>
  <c r="M32" i="12"/>
  <c r="O32" i="12"/>
  <c r="Q32" i="12"/>
  <c r="U32" i="12"/>
  <c r="U28" i="12" s="1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2" i="12"/>
  <c r="I52" i="12"/>
  <c r="I51" i="12" s="1"/>
  <c r="K52" i="12"/>
  <c r="K51" i="12" s="1"/>
  <c r="M52" i="12"/>
  <c r="O52" i="12"/>
  <c r="Q52" i="12"/>
  <c r="Q51" i="12" s="1"/>
  <c r="U52" i="12"/>
  <c r="U51" i="12" s="1"/>
  <c r="G53" i="12"/>
  <c r="I53" i="12"/>
  <c r="K53" i="12"/>
  <c r="M53" i="12"/>
  <c r="O53" i="12"/>
  <c r="Q53" i="12"/>
  <c r="U53" i="12"/>
  <c r="G54" i="12"/>
  <c r="G51" i="12" s="1"/>
  <c r="I54" i="12"/>
  <c r="K54" i="12"/>
  <c r="M54" i="12"/>
  <c r="O54" i="12"/>
  <c r="O51" i="12" s="1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5" i="12"/>
  <c r="I65" i="12"/>
  <c r="K65" i="12"/>
  <c r="K64" i="12" s="1"/>
  <c r="M65" i="12"/>
  <c r="O65" i="12"/>
  <c r="Q65" i="12"/>
  <c r="U65" i="12"/>
  <c r="U64" i="12" s="1"/>
  <c r="G66" i="12"/>
  <c r="G64" i="12" s="1"/>
  <c r="I66" i="12"/>
  <c r="K66" i="12"/>
  <c r="O66" i="12"/>
  <c r="O64" i="12" s="1"/>
  <c r="Q66" i="12"/>
  <c r="U66" i="12"/>
  <c r="G67" i="12"/>
  <c r="M67" i="12" s="1"/>
  <c r="I67" i="12"/>
  <c r="I64" i="12" s="1"/>
  <c r="K67" i="12"/>
  <c r="O67" i="12"/>
  <c r="Q67" i="12"/>
  <c r="Q64" i="12" s="1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K70" i="12"/>
  <c r="O70" i="12"/>
  <c r="U70" i="12"/>
  <c r="G71" i="12"/>
  <c r="M71" i="12" s="1"/>
  <c r="M70" i="12" s="1"/>
  <c r="I71" i="12"/>
  <c r="I70" i="12" s="1"/>
  <c r="K71" i="12"/>
  <c r="O71" i="12"/>
  <c r="Q71" i="12"/>
  <c r="Q70" i="12" s="1"/>
  <c r="U71" i="12"/>
  <c r="I20" i="1"/>
  <c r="I19" i="1"/>
  <c r="I18" i="1"/>
  <c r="I17" i="1"/>
  <c r="I16" i="1"/>
  <c r="I54" i="1"/>
  <c r="G27" i="1"/>
  <c r="F40" i="1"/>
  <c r="G28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3" i="1" l="1"/>
  <c r="M28" i="12"/>
  <c r="M51" i="12"/>
  <c r="M66" i="12"/>
  <c r="M64" i="12" s="1"/>
  <c r="G25" i="12"/>
  <c r="M9" i="12"/>
  <c r="M8" i="12" s="1"/>
  <c r="I21" i="1"/>
  <c r="I39" i="1"/>
  <c r="I40" i="1" s="1"/>
  <c r="J39" i="1" s="1"/>
  <c r="J40" i="1" s="1"/>
  <c r="G29" i="1" l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<sst xmlns="http://schemas.openxmlformats.org/spreadsheetml/2006/main" count="397" uniqueCount="232">
  <si>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</si>
  <si>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</si>
  <si>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</si>
  <si>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</si>
  <si>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</si>
  <si>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</si>
  <si>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</si>
  <si>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</si>
  <si>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</si>
  <si>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</si>
  <si>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</si>
  <si>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</si>
  <si>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</si>
  <si>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</si>
  <si>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</si>
  <si>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</si>
  <si>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</si>
  <si>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</si>
  <si>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</si>
  <si>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</si>
  <si>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</si>
  <si>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</si>
  <si>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</si>
  <si>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</si>
  <si>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</si>
  <si>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</si>
  <si>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</si>
  <si>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</si>
  <si>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</si>
  <si>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</si>
  <si>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</si>
  <si>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</si>
  <si>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</si>
  <si>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</si>
  <si>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</si>
  <si>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</si>
  <si>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</si>
  <si>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</si>
  <si>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</si>
  <si>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</si>
  <si>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</si>
  <si>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</si>
  <si>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</si>
  <si>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01 Gravitační kanalizace řad "1" + "1.1"</t>
  </si>
  <si>
    <t>Rozpočet:</t>
  </si>
  <si>
    <t>Misto</t>
  </si>
  <si>
    <t>Bohumín-Skřečoň, ul. Úvozní - kanalizace + vodovod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</si>
  <si>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</si>
  <si>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</si>
  <si>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</si>
  <si>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</si>
  <si>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</si>
  <si>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</si>
  <si>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</si>
  <si>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</si>
  <si>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</si>
  <si>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</si>
  <si>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</si>
  <si>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</si>
  <si>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</si>
  <si>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15</t>
  </si>
  <si>
    <t>Roubení</t>
  </si>
  <si>
    <t>4</t>
  </si>
  <si>
    <t>Vodorovné konstrukce</t>
  </si>
  <si>
    <t>8</t>
  </si>
  <si>
    <t>Trubní vedení</t>
  </si>
  <si>
    <t>93</t>
  </si>
  <si>
    <t>Dokončovací práce inž.staveb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</si>
  <si>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</si>
  <si>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</si>
  <si>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</si>
  <si>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</si>
  <si>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</si>
  <si>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</si>
  <si>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</si>
  <si>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</si>
  <si>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</si>
  <si>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</si>
  <si>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</si>
  <si>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</si>
  <si>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</si>
  <si>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</si>
  <si>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</si>
  <si>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</si>
  <si>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</si>
  <si>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</si>
  <si>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</si>
  <si>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</si>
  <si>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</si>
  <si>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</si>
  <si>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</si>
  <si>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</si>
  <si>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</si>
  <si>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</si>
  <si>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</si>
  <si>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</si>
  <si>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</si>
  <si>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</si>
  <si>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</si>
  <si>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</si>
  <si>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</si>
  <si>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113151113R00</t>
  </si>
  <si>
    <t>Fréz.živič.krytu pl.do 500 m2,pruh do 75 cm,tl.4cm</t>
  </si>
  <si>
    <t>m2</t>
  </si>
  <si>
    <t>POL1_0</t>
  </si>
  <si>
    <t>113107430R00</t>
  </si>
  <si>
    <t>Odstranění podkladu nad 50 m2,kam.těžené tl.30 cm</t>
  </si>
  <si>
    <t>113107222RA0</t>
  </si>
  <si>
    <t>Odstranění asfaltobetonové vozovky pl. nad 50 m2</t>
  </si>
  <si>
    <t>POL2_0</t>
  </si>
  <si>
    <t>132201213R00</t>
  </si>
  <si>
    <t>Hloubení rýh š.do 200 cm hor.3 do 10000 m3,STROJNĚ</t>
  </si>
  <si>
    <t>m3</t>
  </si>
  <si>
    <t>119000001RA0</t>
  </si>
  <si>
    <t>Dočasné zajištění potrubí ve výkopu</t>
  </si>
  <si>
    <t>m</t>
  </si>
  <si>
    <t>139601102R00</t>
  </si>
  <si>
    <t>Ruční výkop jam, rýh a šachet v hornině tř. 3</t>
  </si>
  <si>
    <t>161101102R00</t>
  </si>
  <si>
    <t>Svislé přemístění výkopku z hor.1-4 do 4,0 m</t>
  </si>
  <si>
    <t>167101102R00</t>
  </si>
  <si>
    <t>Nakládání výkopku z hor.1-4 v množství nad 100 m3</t>
  </si>
  <si>
    <t>162301102RT3</t>
  </si>
  <si>
    <t>Vodorovné přemístění výkopku z hor.1-4 do 1000 m, nosnost 12 t</t>
  </si>
  <si>
    <t>162300001VP</t>
  </si>
  <si>
    <t>Příplatek k  vodorovnému přesunu za každý další km</t>
  </si>
  <si>
    <t>t</t>
  </si>
  <si>
    <t>162000002VP</t>
  </si>
  <si>
    <t>Poplatek za skládku zeminy</t>
  </si>
  <si>
    <t>174101101R00</t>
  </si>
  <si>
    <t>Zásyp jam, rýh, šachet se zhutněním</t>
  </si>
  <si>
    <t>583419023R</t>
  </si>
  <si>
    <t>Kamenivo drcené frakce  32/63 B Moravskosl. kraj</t>
  </si>
  <si>
    <t>POL3_0</t>
  </si>
  <si>
    <t>151101102R00</t>
  </si>
  <si>
    <t>Pažení a rozepření stěn rýh - příložné - hl.do 4 m, zřízení</t>
  </si>
  <si>
    <t>151101112R00</t>
  </si>
  <si>
    <t>Odstranění pažení stěn rýh - příložné - hl. do 4 m</t>
  </si>
  <si>
    <t>451572111RK6</t>
  </si>
  <si>
    <t>Lože pod potrubí z kameniva těženého 0 - 4 mm, kraj Moravskoslezský</t>
  </si>
  <si>
    <t>175100020RA0</t>
  </si>
  <si>
    <t>Obsyp potrubí štěrkopískem</t>
  </si>
  <si>
    <t>871370001VP</t>
  </si>
  <si>
    <t>Montáž trub z plastu, gumový kroužek, DN 250</t>
  </si>
  <si>
    <t>28611134R</t>
  </si>
  <si>
    <t>Trubka PVC kanalizační Solidwall 250x8,6x6000 mm, plnostěnná, hladká, SN 12</t>
  </si>
  <si>
    <t>kus</t>
  </si>
  <si>
    <t>877363121R00</t>
  </si>
  <si>
    <t>Montáž tvarovek odboč. plast. gum. kroužek DN 250</t>
  </si>
  <si>
    <t>28651712.AR</t>
  </si>
  <si>
    <t>Odbočka kanalizační KGEA 250/ 160/45° PVC</t>
  </si>
  <si>
    <t>894411121R00</t>
  </si>
  <si>
    <t>Zřízení šachet z dílců, dno C25/30, potrubí DN 300</t>
  </si>
  <si>
    <t>59224366.AR</t>
  </si>
  <si>
    <t>Dno šachetní přímé TBZ-Q.1 100/60 V max. 40</t>
  </si>
  <si>
    <t>894410001VP</t>
  </si>
  <si>
    <t>Dno šachetné TBZ-Q.1 100/628 KOM tl. 15 cm</t>
  </si>
  <si>
    <t>59224373.AR</t>
  </si>
  <si>
    <t>Těsnění elastom pro šach díly EMT - DN 1000</t>
  </si>
  <si>
    <t>894421112R00</t>
  </si>
  <si>
    <t>Osazení betonových dílců šachet do 1,4 t</t>
  </si>
  <si>
    <t>59224356.AR</t>
  </si>
  <si>
    <t>Skruž šachetní TBS-Q.1 100/25/12</t>
  </si>
  <si>
    <t>59224359.AR</t>
  </si>
  <si>
    <t>Skruž šachetní TBS-Q.1 100/50/12</t>
  </si>
  <si>
    <t>59224362.AR</t>
  </si>
  <si>
    <t>Skruž šachetní TBS-Q.1 100/100/12</t>
  </si>
  <si>
    <t>59224353.AR</t>
  </si>
  <si>
    <t>Konus šachetní TBR-Q.1 100-63/58/12 KPS</t>
  </si>
  <si>
    <t>894421111R00</t>
  </si>
  <si>
    <t>Osazení betonových dílců šachet do 0,5 t</t>
  </si>
  <si>
    <t>59224346R</t>
  </si>
  <si>
    <t>Prstenec vyrovnávací šachetní TBW-Q.1 63/4</t>
  </si>
  <si>
    <t>59224347.AR</t>
  </si>
  <si>
    <t>Prstenec vyrovnávací šachetní TBW-Q.1 63/6</t>
  </si>
  <si>
    <t>59224348.AR</t>
  </si>
  <si>
    <t>Prstenec vyrovnávací šachetní TBW-Q.1 63/8</t>
  </si>
  <si>
    <t>59224349.AR</t>
  </si>
  <si>
    <t>Prstenec vyrovnávací šachetní TBW-Q.1 63/10</t>
  </si>
  <si>
    <t>899104111R00</t>
  </si>
  <si>
    <t>Osazení poklopu s rámem nad 150 kg</t>
  </si>
  <si>
    <t>55340323R</t>
  </si>
  <si>
    <t>Poklop D 400 - BEGU bet. výplň, s odvětráním, vč rámu</t>
  </si>
  <si>
    <t>892581111R00</t>
  </si>
  <si>
    <t>Zkouška těsnosti kanalizace DN do 300, vodou</t>
  </si>
  <si>
    <t>892372111R00</t>
  </si>
  <si>
    <t>Zabezpečení konců vodovod. potrubí DN 300</t>
  </si>
  <si>
    <t>sada</t>
  </si>
  <si>
    <t>930000001VP</t>
  </si>
  <si>
    <t>zajištění dopravního značení dle zák.13/1997 Sb., , o pozemních komunikacích, ve znění pozdějších před</t>
  </si>
  <si>
    <t>soubor</t>
  </si>
  <si>
    <t>930000002VP</t>
  </si>
  <si>
    <t xml:space="preserve">zajištění vytyčení prostorové polohy stavby podle </t>
  </si>
  <si>
    <t>930000003VP</t>
  </si>
  <si>
    <t>kontrolní geodetické zaměření k ověření výškových , kót a spádů kanalizace, zaměření šachtových den</t>
  </si>
  <si>
    <t>bm</t>
  </si>
  <si>
    <t>930000004VP</t>
  </si>
  <si>
    <t>geodetické zaměření skutečného provedení stavby  , v systému JTSK  a  B.p.v. (dle směrnice SmVak )</t>
  </si>
  <si>
    <t>930000005VP</t>
  </si>
  <si>
    <t>zpracování geometrických plánů o rozsahu věcného , břemene-služebnosti</t>
  </si>
  <si>
    <t>930000006VP</t>
  </si>
  <si>
    <t>dokumentace skutečného provedení stavby , 4 paré dokumentace</t>
  </si>
  <si>
    <t>ks</t>
  </si>
  <si>
    <t>930000007VP</t>
  </si>
  <si>
    <t xml:space="preserve">protokoly o provedených zkouškách hutnění zásypu , potrubí, zásypu kolem šachet  každých 50m </t>
  </si>
  <si>
    <t>930000009VP</t>
  </si>
  <si>
    <t>prohlídky stoky průmyslovou kamerou , včetně příslušných protokolů  v tištěné a digitáln</t>
  </si>
  <si>
    <t>930000010VP</t>
  </si>
  <si>
    <t xml:space="preserve">provedení pasportizace stávajících objektů, , oplocení, sjezdů  podél trasy kanalizace </t>
  </si>
  <si>
    <t>930000011VP</t>
  </si>
  <si>
    <t>fotodokumentace pozemků dotčených při realizaci , stavby</t>
  </si>
  <si>
    <t>930000012VP</t>
  </si>
  <si>
    <t>zřízení, provoz a likvidace zařízení staveniště, hygienické zařízení</t>
  </si>
  <si>
    <t>930000013VP</t>
  </si>
  <si>
    <t>snížení prašnosti častým čištěním vozovek  a , kropením</t>
  </si>
  <si>
    <t>hod</t>
  </si>
  <si>
    <t>970000001VP</t>
  </si>
  <si>
    <t>Vybourání šachty ( napojovací šachta ), svisl přem, suti,odvoz suti,poplatek</t>
  </si>
  <si>
    <t>979087212R00</t>
  </si>
  <si>
    <t>Nakládání suti na dopravní prostředky - komunikace</t>
  </si>
  <si>
    <t>979081111RT3</t>
  </si>
  <si>
    <t>Odvoz suti a vybour. hmot na skládku do 1 km, kontejnerem 7 t</t>
  </si>
  <si>
    <t>979000001VP</t>
  </si>
  <si>
    <t>Příplatek k vodorovnému přemístění za každý další , km</t>
  </si>
  <si>
    <t>979000002VP</t>
  </si>
  <si>
    <t>Poplatek za skládku suti</t>
  </si>
  <si>
    <t>998000001VP</t>
  </si>
  <si>
    <t>Přesun hmot, trubní vedení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</si>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</sst>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SUMIF(F47:F53,A16,I47:I53)+SUMIF(F47:F53,"PSU",I47:I53)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SUMIF(F47:F53,A17,I47:I53)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SUMIF(F47:F53,A18,I47:I53)</f>
        <v>0</v>
      </c>
      <c r="J18" s="93"/>
    </row>
    <row r="19" spans="1:10" ht="23.25" customHeight="1" x14ac:dyDescent="0.2">
      <c r="A19" s="193" t="s">
        <v>72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SUMIF(F47:F53,A19,I47:I53)</f>
        <v>0</v>
      </c>
      <c r="J19" s="93"/>
    </row>
    <row r="20" spans="1:10" ht="23.25" customHeight="1" x14ac:dyDescent="0.2">
      <c r="A20" s="193" t="s">
        <v>73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SUMIF(F47:F53,A20,I47:I53)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Pol'!AC73</f>
        <v>0</v>
      </c>
      <c r="G39" s="148">
        <f>'Rozpočet Pol'!AD73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Pol'!G22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Pol'!G25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Pol'!G28</f>
        <v>0</v>
      </c>
      <c r="J50" s="185"/>
    </row>
    <row r="51" spans="1:10" ht="25.5" customHeight="1" x14ac:dyDescent="0.2">
      <c r="A51" s="163"/>
      <c r="B51" s="166" t="s">
        <v>66</v>
      </c>
      <c r="C51" s="165" t="s">
        <v>67</v>
      </c>
      <c r="D51" s="167"/>
      <c r="E51" s="167"/>
      <c r="F51" s="183" t="s">
        <v>23</v>
      </c>
      <c r="G51" s="184"/>
      <c r="H51" s="184"/>
      <c r="I51" s="185">
        <f>'Rozpočet Pol'!G51</f>
        <v>0</v>
      </c>
      <c r="J51" s="185"/>
    </row>
    <row r="52" spans="1:10" ht="25.5" customHeight="1" x14ac:dyDescent="0.2">
      <c r="A52" s="163"/>
      <c r="B52" s="166" t="s">
        <v>68</v>
      </c>
      <c r="C52" s="165" t="s">
        <v>69</v>
      </c>
      <c r="D52" s="167"/>
      <c r="E52" s="167"/>
      <c r="F52" s="183" t="s">
        <v>23</v>
      </c>
      <c r="G52" s="184"/>
      <c r="H52" s="184"/>
      <c r="I52" s="185">
        <f>'Rozpočet Pol'!G64</f>
        <v>0</v>
      </c>
      <c r="J52" s="185"/>
    </row>
    <row r="53" spans="1:10" ht="25.5" customHeight="1" x14ac:dyDescent="0.2">
      <c r="A53" s="163"/>
      <c r="B53" s="177" t="s">
        <v>70</v>
      </c>
      <c r="C53" s="178" t="s">
        <v>71</v>
      </c>
      <c r="D53" s="179"/>
      <c r="E53" s="179"/>
      <c r="F53" s="186" t="s">
        <v>23</v>
      </c>
      <c r="G53" s="187"/>
      <c r="H53" s="187"/>
      <c r="I53" s="188">
        <f>'Rozpočet Pol'!G70</f>
        <v>0</v>
      </c>
      <c r="J53" s="188"/>
    </row>
    <row r="54" spans="1:10" ht="25.5" customHeight="1" x14ac:dyDescent="0.2">
      <c r="A54" s="164"/>
      <c r="B54" s="170" t="s">
        <v>1</v>
      </c>
      <c r="C54" s="170"/>
      <c r="D54" s="171"/>
      <c r="E54" s="171"/>
      <c r="F54" s="189"/>
      <c r="G54" s="190"/>
      <c r="H54" s="190"/>
      <c r="I54" s="191">
        <f>SUM(I47:I53)</f>
        <v>0</v>
      </c>
      <c r="J54" s="191"/>
    </row>
    <row r="55" spans="1:10" x14ac:dyDescent="0.2">
      <c r="F55" s="192"/>
      <c r="G55" s="130"/>
      <c r="H55" s="192"/>
      <c r="I55" s="130"/>
      <c r="J55" s="130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75</v>
      </c>
    </row>
    <row r="2" spans="1:60" ht="24.95" customHeight="1" x14ac:dyDescent="0.2">
      <c r="A2" s="202" t="s">
        <v>74</v>
      </c>
      <c r="B2" s="196"/>
      <c r="C2" s="197" t="s">
        <v>46</v>
      </c>
      <c r="D2" s="198"/>
      <c r="E2" s="198"/>
      <c r="F2" s="198"/>
      <c r="G2" s="204"/>
      <c r="AE2" t="s">
        <v>76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77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78</v>
      </c>
    </row>
    <row r="5" spans="1:60" hidden="1" x14ac:dyDescent="0.2">
      <c r="A5" s="206" t="s">
        <v>79</v>
      </c>
      <c r="B5" s="207"/>
      <c r="C5" s="208"/>
      <c r="D5" s="209"/>
      <c r="E5" s="209"/>
      <c r="F5" s="209"/>
      <c r="G5" s="210"/>
      <c r="AE5" t="s">
        <v>80</v>
      </c>
    </row>
    <row r="7" spans="1:60" ht="38.25" x14ac:dyDescent="0.2">
      <c r="A7" s="215" t="s">
        <v>81</v>
      </c>
      <c r="B7" s="216" t="s">
        <v>82</v>
      </c>
      <c r="C7" s="216" t="s">
        <v>83</v>
      </c>
      <c r="D7" s="215" t="s">
        <v>84</v>
      </c>
      <c r="E7" s="215" t="s">
        <v>85</v>
      </c>
      <c r="F7" s="211" t="s">
        <v>86</v>
      </c>
      <c r="G7" s="232" t="s">
        <v>28</v>
      </c>
      <c r="H7" s="233" t="s">
        <v>29</v>
      </c>
      <c r="I7" s="233" t="s">
        <v>87</v>
      </c>
      <c r="J7" s="233" t="s">
        <v>30</v>
      </c>
      <c r="K7" s="233" t="s">
        <v>88</v>
      </c>
      <c r="L7" s="233" t="s">
        <v>89</v>
      </c>
      <c r="M7" s="233" t="s">
        <v>90</v>
      </c>
      <c r="N7" s="233" t="s">
        <v>91</v>
      </c>
      <c r="O7" s="233" t="s">
        <v>92</v>
      </c>
      <c r="P7" s="233" t="s">
        <v>93</v>
      </c>
      <c r="Q7" s="233" t="s">
        <v>94</v>
      </c>
      <c r="R7" s="233" t="s">
        <v>95</v>
      </c>
      <c r="S7" s="233" t="s">
        <v>96</v>
      </c>
      <c r="T7" s="233" t="s">
        <v>97</v>
      </c>
      <c r="U7" s="218" t="s">
        <v>98</v>
      </c>
    </row>
    <row r="8" spans="1:60" x14ac:dyDescent="0.2">
      <c r="A8" s="234" t="s">
        <v>99</v>
      </c>
      <c r="B8" s="235" t="s">
        <v>58</v>
      </c>
      <c r="C8" s="236" t="s">
        <v>59</v>
      </c>
      <c r="D8" s="237"/>
      <c r="E8" s="238"/>
      <c r="F8" s="239"/>
      <c r="G8" s="239">
        <f>SUMIF(AE9:AE21,"&lt;&gt;NOR",G9:G21)</f>
        <v>0</v>
      </c>
      <c r="H8" s="239"/>
      <c r="I8" s="239">
        <f>SUM(I9:I21)</f>
        <v>0</v>
      </c>
      <c r="J8" s="239"/>
      <c r="K8" s="239">
        <f>SUM(K9:K21)</f>
        <v>0</v>
      </c>
      <c r="L8" s="239"/>
      <c r="M8" s="239">
        <f>SUM(M9:M21)</f>
        <v>0</v>
      </c>
      <c r="N8" s="217"/>
      <c r="O8" s="217">
        <f>SUM(O9:O21)</f>
        <v>1576.8190400000001</v>
      </c>
      <c r="P8" s="217"/>
      <c r="Q8" s="217">
        <f>SUM(Q9:Q21)</f>
        <v>679.02126999999996</v>
      </c>
      <c r="R8" s="217"/>
      <c r="S8" s="217"/>
      <c r="T8" s="234"/>
      <c r="U8" s="217">
        <f>SUM(U9:U21)</f>
        <v>1576.2500000000002</v>
      </c>
      <c r="AE8" t="s">
        <v>100</v>
      </c>
    </row>
    <row r="9" spans="1:60" outlineLevel="1" x14ac:dyDescent="0.2">
      <c r="A9" s="213">
        <v>1</v>
      </c>
      <c r="B9" s="219" t="s">
        <v>101</v>
      </c>
      <c r="C9" s="262" t="s">
        <v>102</v>
      </c>
      <c r="D9" s="221" t="s">
        <v>103</v>
      </c>
      <c r="E9" s="227">
        <v>411.9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8.7999999999999995E-2</v>
      </c>
      <c r="Q9" s="222">
        <f>ROUND(E9*P9,5)</f>
        <v>36.247199999999999</v>
      </c>
      <c r="R9" s="222"/>
      <c r="S9" s="222"/>
      <c r="T9" s="223">
        <v>7.1999999999999995E-2</v>
      </c>
      <c r="U9" s="222">
        <f>ROUND(E9*T9,2)</f>
        <v>29.66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104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105</v>
      </c>
      <c r="C10" s="262" t="s">
        <v>106</v>
      </c>
      <c r="D10" s="221" t="s">
        <v>103</v>
      </c>
      <c r="E10" s="227">
        <v>411.9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0.66</v>
      </c>
      <c r="Q10" s="222">
        <f>ROUND(E10*P10,5)</f>
        <v>271.85399999999998</v>
      </c>
      <c r="R10" s="222"/>
      <c r="S10" s="222"/>
      <c r="T10" s="223">
        <v>7.8E-2</v>
      </c>
      <c r="U10" s="222">
        <f>ROUND(E10*T10,2)</f>
        <v>32.130000000000003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104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107</v>
      </c>
      <c r="C11" s="262" t="s">
        <v>108</v>
      </c>
      <c r="D11" s="221" t="s">
        <v>103</v>
      </c>
      <c r="E11" s="227">
        <v>411.9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0.90051000000000003</v>
      </c>
      <c r="Q11" s="222">
        <f>ROUND(E11*P11,5)</f>
        <v>370.92007000000001</v>
      </c>
      <c r="R11" s="222"/>
      <c r="S11" s="222"/>
      <c r="T11" s="223">
        <v>0.27584999999999998</v>
      </c>
      <c r="U11" s="222">
        <f>ROUND(E11*T11,2)</f>
        <v>113.62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109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13">
        <v>4</v>
      </c>
      <c r="B12" s="219" t="s">
        <v>110</v>
      </c>
      <c r="C12" s="262" t="s">
        <v>111</v>
      </c>
      <c r="D12" s="221" t="s">
        <v>112</v>
      </c>
      <c r="E12" s="227">
        <v>1365.9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0.12</v>
      </c>
      <c r="U12" s="222">
        <f>ROUND(E12*T12,2)</f>
        <v>163.91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104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19" t="s">
        <v>113</v>
      </c>
      <c r="C13" s="262" t="s">
        <v>114</v>
      </c>
      <c r="D13" s="221" t="s">
        <v>115</v>
      </c>
      <c r="E13" s="227">
        <v>18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8.6899999999999998E-3</v>
      </c>
      <c r="O13" s="222">
        <f>ROUND(E13*N13,5)</f>
        <v>0.15642</v>
      </c>
      <c r="P13" s="222">
        <v>0</v>
      </c>
      <c r="Q13" s="222">
        <f>ROUND(E13*P13,5)</f>
        <v>0</v>
      </c>
      <c r="R13" s="222"/>
      <c r="S13" s="222"/>
      <c r="T13" s="223">
        <v>3.7989999999999999</v>
      </c>
      <c r="U13" s="222">
        <f>ROUND(E13*T13,2)</f>
        <v>68.38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109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19" t="s">
        <v>116</v>
      </c>
      <c r="C14" s="262" t="s">
        <v>117</v>
      </c>
      <c r="D14" s="221" t="s">
        <v>112</v>
      </c>
      <c r="E14" s="227">
        <v>45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3.5329999999999999</v>
      </c>
      <c r="U14" s="222">
        <f>ROUND(E14*T14,2)</f>
        <v>158.99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104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7</v>
      </c>
      <c r="B15" s="219" t="s">
        <v>118</v>
      </c>
      <c r="C15" s="262" t="s">
        <v>119</v>
      </c>
      <c r="D15" s="221" t="s">
        <v>112</v>
      </c>
      <c r="E15" s="227">
        <v>1365.9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0.51900000000000002</v>
      </c>
      <c r="U15" s="222">
        <f>ROUND(E15*T15,2)</f>
        <v>708.9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104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8</v>
      </c>
      <c r="B16" s="219" t="s">
        <v>120</v>
      </c>
      <c r="C16" s="262" t="s">
        <v>121</v>
      </c>
      <c r="D16" s="221" t="s">
        <v>112</v>
      </c>
      <c r="E16" s="227">
        <v>1365.9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5.2999999999999999E-2</v>
      </c>
      <c r="U16" s="222">
        <f>ROUND(E16*T16,2)</f>
        <v>72.39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104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9</v>
      </c>
      <c r="B17" s="219" t="s">
        <v>122</v>
      </c>
      <c r="C17" s="262" t="s">
        <v>123</v>
      </c>
      <c r="D17" s="221" t="s">
        <v>112</v>
      </c>
      <c r="E17" s="227">
        <v>1365.9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0</v>
      </c>
      <c r="M17" s="230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5.1999999999999998E-3</v>
      </c>
      <c r="U17" s="222">
        <f>ROUND(E17*T17,2)</f>
        <v>7.1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104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10</v>
      </c>
      <c r="B18" s="219" t="s">
        <v>124</v>
      </c>
      <c r="C18" s="262" t="s">
        <v>125</v>
      </c>
      <c r="D18" s="221" t="s">
        <v>126</v>
      </c>
      <c r="E18" s="227">
        <v>25952.1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104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11</v>
      </c>
      <c r="B19" s="219" t="s">
        <v>127</v>
      </c>
      <c r="C19" s="262" t="s">
        <v>128</v>
      </c>
      <c r="D19" s="221" t="s">
        <v>126</v>
      </c>
      <c r="E19" s="227">
        <v>1365.9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104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12</v>
      </c>
      <c r="B20" s="219" t="s">
        <v>129</v>
      </c>
      <c r="C20" s="262" t="s">
        <v>130</v>
      </c>
      <c r="D20" s="221" t="s">
        <v>112</v>
      </c>
      <c r="E20" s="227">
        <v>1094.9046000000001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0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0.20200000000000001</v>
      </c>
      <c r="U20" s="222">
        <f>ROUND(E20*T20,2)</f>
        <v>221.17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104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13</v>
      </c>
      <c r="B21" s="219" t="s">
        <v>131</v>
      </c>
      <c r="C21" s="262" t="s">
        <v>132</v>
      </c>
      <c r="D21" s="221" t="s">
        <v>126</v>
      </c>
      <c r="E21" s="227">
        <v>1576.6626240000001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1</v>
      </c>
      <c r="O21" s="222">
        <f>ROUND(E21*N21,5)</f>
        <v>1576.6626200000001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133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99</v>
      </c>
      <c r="B22" s="220" t="s">
        <v>60</v>
      </c>
      <c r="C22" s="263" t="s">
        <v>61</v>
      </c>
      <c r="D22" s="224"/>
      <c r="E22" s="228"/>
      <c r="F22" s="231"/>
      <c r="G22" s="231">
        <f>SUMIF(AE23:AE24,"&lt;&gt;NOR",G23:G24)</f>
        <v>0</v>
      </c>
      <c r="H22" s="231"/>
      <c r="I22" s="231">
        <f>SUM(I23:I24)</f>
        <v>0</v>
      </c>
      <c r="J22" s="231"/>
      <c r="K22" s="231">
        <f>SUM(K23:K24)</f>
        <v>0</v>
      </c>
      <c r="L22" s="231"/>
      <c r="M22" s="231">
        <f>SUM(M23:M24)</f>
        <v>0</v>
      </c>
      <c r="N22" s="225"/>
      <c r="O22" s="225">
        <f>SUM(O23:O24)</f>
        <v>1.88409</v>
      </c>
      <c r="P22" s="225"/>
      <c r="Q22" s="225">
        <f>SUM(Q23:Q24)</f>
        <v>0</v>
      </c>
      <c r="R22" s="225"/>
      <c r="S22" s="225"/>
      <c r="T22" s="226"/>
      <c r="U22" s="225">
        <f>SUM(U23:U24)</f>
        <v>1765.7800000000002</v>
      </c>
      <c r="AE22" t="s">
        <v>100</v>
      </c>
    </row>
    <row r="23" spans="1:60" ht="22.5" outlineLevel="1" x14ac:dyDescent="0.2">
      <c r="A23" s="213">
        <v>14</v>
      </c>
      <c r="B23" s="219" t="s">
        <v>134</v>
      </c>
      <c r="C23" s="262" t="s">
        <v>135</v>
      </c>
      <c r="D23" s="221" t="s">
        <v>103</v>
      </c>
      <c r="E23" s="227">
        <v>2190.8000000000002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8.5999999999999998E-4</v>
      </c>
      <c r="O23" s="222">
        <f>ROUND(E23*N23,5)</f>
        <v>1.88409</v>
      </c>
      <c r="P23" s="222">
        <v>0</v>
      </c>
      <c r="Q23" s="222">
        <f>ROUND(E23*P23,5)</f>
        <v>0</v>
      </c>
      <c r="R23" s="222"/>
      <c r="S23" s="222"/>
      <c r="T23" s="223">
        <v>0.47899999999999998</v>
      </c>
      <c r="U23" s="222">
        <f>ROUND(E23*T23,2)</f>
        <v>1049.3900000000001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104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15</v>
      </c>
      <c r="B24" s="219" t="s">
        <v>136</v>
      </c>
      <c r="C24" s="262" t="s">
        <v>137</v>
      </c>
      <c r="D24" s="221" t="s">
        <v>103</v>
      </c>
      <c r="E24" s="227">
        <v>2190.8000000000002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0.32700000000000001</v>
      </c>
      <c r="U24" s="222">
        <f>ROUND(E24*T24,2)</f>
        <v>716.39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104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14" t="s">
        <v>99</v>
      </c>
      <c r="B25" s="220" t="s">
        <v>62</v>
      </c>
      <c r="C25" s="263" t="s">
        <v>63</v>
      </c>
      <c r="D25" s="224"/>
      <c r="E25" s="228"/>
      <c r="F25" s="231"/>
      <c r="G25" s="231">
        <f>SUMIF(AE26:AE27,"&lt;&gt;NOR",G26:G27)</f>
        <v>0</v>
      </c>
      <c r="H25" s="231"/>
      <c r="I25" s="231">
        <f>SUM(I26:I27)</f>
        <v>0</v>
      </c>
      <c r="J25" s="231"/>
      <c r="K25" s="231">
        <f>SUM(K26:K27)</f>
        <v>0</v>
      </c>
      <c r="L25" s="231"/>
      <c r="M25" s="231">
        <f>SUM(M26:M27)</f>
        <v>0</v>
      </c>
      <c r="N25" s="225"/>
      <c r="O25" s="225">
        <f>SUM(O26:O27)</f>
        <v>462.44376</v>
      </c>
      <c r="P25" s="225"/>
      <c r="Q25" s="225">
        <f>SUM(Q26:Q27)</f>
        <v>0</v>
      </c>
      <c r="R25" s="225"/>
      <c r="S25" s="225"/>
      <c r="T25" s="226"/>
      <c r="U25" s="225">
        <f>SUM(U26:U27)</f>
        <v>437.4</v>
      </c>
      <c r="AE25" t="s">
        <v>100</v>
      </c>
    </row>
    <row r="26" spans="1:60" ht="22.5" outlineLevel="1" x14ac:dyDescent="0.2">
      <c r="A26" s="213">
        <v>16</v>
      </c>
      <c r="B26" s="219" t="s">
        <v>138</v>
      </c>
      <c r="C26" s="262" t="s">
        <v>139</v>
      </c>
      <c r="D26" s="221" t="s">
        <v>112</v>
      </c>
      <c r="E26" s="227">
        <v>44.759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0</v>
      </c>
      <c r="M26" s="230">
        <f>G26*(1+L26/100)</f>
        <v>0</v>
      </c>
      <c r="N26" s="222">
        <v>1.8907700000000001</v>
      </c>
      <c r="O26" s="222">
        <f>ROUND(E26*N26,5)</f>
        <v>84.628969999999995</v>
      </c>
      <c r="P26" s="222">
        <v>0</v>
      </c>
      <c r="Q26" s="222">
        <f>ROUND(E26*P26,5)</f>
        <v>0</v>
      </c>
      <c r="R26" s="222"/>
      <c r="S26" s="222"/>
      <c r="T26" s="223">
        <v>1.6950000000000001</v>
      </c>
      <c r="U26" s="222">
        <f>ROUND(E26*T26,2)</f>
        <v>75.87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104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17</v>
      </c>
      <c r="B27" s="219" t="s">
        <v>140</v>
      </c>
      <c r="C27" s="262" t="s">
        <v>141</v>
      </c>
      <c r="D27" s="221" t="s">
        <v>112</v>
      </c>
      <c r="E27" s="227">
        <v>226.2364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0</v>
      </c>
      <c r="M27" s="230">
        <f>G27*(1+L27/100)</f>
        <v>0</v>
      </c>
      <c r="N27" s="222">
        <v>1.67</v>
      </c>
      <c r="O27" s="222">
        <f>ROUND(E27*N27,5)</f>
        <v>377.81479000000002</v>
      </c>
      <c r="P27" s="222">
        <v>0</v>
      </c>
      <c r="Q27" s="222">
        <f>ROUND(E27*P27,5)</f>
        <v>0</v>
      </c>
      <c r="R27" s="222"/>
      <c r="S27" s="222"/>
      <c r="T27" s="223">
        <v>1.5980000000000001</v>
      </c>
      <c r="U27" s="222">
        <f>ROUND(E27*T27,2)</f>
        <v>361.53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109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14" t="s">
        <v>99</v>
      </c>
      <c r="B28" s="220" t="s">
        <v>64</v>
      </c>
      <c r="C28" s="263" t="s">
        <v>65</v>
      </c>
      <c r="D28" s="224"/>
      <c r="E28" s="228"/>
      <c r="F28" s="231"/>
      <c r="G28" s="231">
        <f>SUMIF(AE29:AE50,"&lt;&gt;NOR",G29:G50)</f>
        <v>0</v>
      </c>
      <c r="H28" s="231"/>
      <c r="I28" s="231">
        <f>SUM(I29:I50)</f>
        <v>0</v>
      </c>
      <c r="J28" s="231"/>
      <c r="K28" s="231">
        <f>SUM(K29:K50)</f>
        <v>0</v>
      </c>
      <c r="L28" s="231"/>
      <c r="M28" s="231">
        <f>SUM(M29:M50)</f>
        <v>0</v>
      </c>
      <c r="N28" s="225"/>
      <c r="O28" s="225">
        <f>SUM(O29:O50)</f>
        <v>92.010800000000003</v>
      </c>
      <c r="P28" s="225"/>
      <c r="Q28" s="225">
        <f>SUM(Q29:Q50)</f>
        <v>0</v>
      </c>
      <c r="R28" s="225"/>
      <c r="S28" s="225"/>
      <c r="T28" s="226"/>
      <c r="U28" s="225">
        <f>SUM(U29:U50)</f>
        <v>612.53</v>
      </c>
      <c r="AE28" t="s">
        <v>100</v>
      </c>
    </row>
    <row r="29" spans="1:60" outlineLevel="1" x14ac:dyDescent="0.2">
      <c r="A29" s="213">
        <v>18</v>
      </c>
      <c r="B29" s="219" t="s">
        <v>142</v>
      </c>
      <c r="C29" s="262" t="s">
        <v>143</v>
      </c>
      <c r="D29" s="221" t="s">
        <v>115</v>
      </c>
      <c r="E29" s="227">
        <v>411.9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0</v>
      </c>
      <c r="M29" s="230">
        <f>G29*(1+L29/100)</f>
        <v>0</v>
      </c>
      <c r="N29" s="222">
        <v>1.0000000000000001E-5</v>
      </c>
      <c r="O29" s="222">
        <f>ROUND(E29*N29,5)</f>
        <v>4.1200000000000004E-3</v>
      </c>
      <c r="P29" s="222">
        <v>0</v>
      </c>
      <c r="Q29" s="222">
        <f>ROUND(E29*P29,5)</f>
        <v>0</v>
      </c>
      <c r="R29" s="222"/>
      <c r="S29" s="222"/>
      <c r="T29" s="223">
        <v>9.7000000000000003E-2</v>
      </c>
      <c r="U29" s="222">
        <f>ROUND(E29*T29,2)</f>
        <v>39.950000000000003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104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13">
        <v>19</v>
      </c>
      <c r="B30" s="219" t="s">
        <v>144</v>
      </c>
      <c r="C30" s="262" t="s">
        <v>145</v>
      </c>
      <c r="D30" s="221" t="s">
        <v>146</v>
      </c>
      <c r="E30" s="227">
        <v>69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0</v>
      </c>
      <c r="M30" s="230">
        <f>G30*(1+L30/100)</f>
        <v>0</v>
      </c>
      <c r="N30" s="222">
        <v>6.2990000000000004E-2</v>
      </c>
      <c r="O30" s="222">
        <f>ROUND(E30*N30,5)</f>
        <v>4.3463099999999999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133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20</v>
      </c>
      <c r="B31" s="219" t="s">
        <v>147</v>
      </c>
      <c r="C31" s="262" t="s">
        <v>148</v>
      </c>
      <c r="D31" s="221" t="s">
        <v>146</v>
      </c>
      <c r="E31" s="227">
        <v>14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0</v>
      </c>
      <c r="M31" s="230">
        <f>G31*(1+L31/100)</f>
        <v>0</v>
      </c>
      <c r="N31" s="222">
        <v>4.0000000000000003E-5</v>
      </c>
      <c r="O31" s="222">
        <f>ROUND(E31*N31,5)</f>
        <v>5.5999999999999995E-4</v>
      </c>
      <c r="P31" s="222">
        <v>0</v>
      </c>
      <c r="Q31" s="222">
        <f>ROUND(E31*P31,5)</f>
        <v>0</v>
      </c>
      <c r="R31" s="222"/>
      <c r="S31" s="222"/>
      <c r="T31" s="223">
        <v>0.38</v>
      </c>
      <c r="U31" s="222">
        <f>ROUND(E31*T31,2)</f>
        <v>5.32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104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21</v>
      </c>
      <c r="B32" s="219" t="s">
        <v>149</v>
      </c>
      <c r="C32" s="262" t="s">
        <v>150</v>
      </c>
      <c r="D32" s="221" t="s">
        <v>146</v>
      </c>
      <c r="E32" s="227">
        <v>14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0</v>
      </c>
      <c r="M32" s="230">
        <f>G32*(1+L32/100)</f>
        <v>0</v>
      </c>
      <c r="N32" s="222">
        <v>3.6700000000000001E-3</v>
      </c>
      <c r="O32" s="222">
        <f>ROUND(E32*N32,5)</f>
        <v>5.1380000000000002E-2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133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22</v>
      </c>
      <c r="B33" s="219" t="s">
        <v>151</v>
      </c>
      <c r="C33" s="262" t="s">
        <v>152</v>
      </c>
      <c r="D33" s="221" t="s">
        <v>146</v>
      </c>
      <c r="E33" s="227">
        <v>15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0</v>
      </c>
      <c r="M33" s="230">
        <f>G33*(1+L33/100)</f>
        <v>0</v>
      </c>
      <c r="N33" s="222">
        <v>2.2089799999999999</v>
      </c>
      <c r="O33" s="222">
        <f>ROUND(E33*N33,5)</f>
        <v>33.134700000000002</v>
      </c>
      <c r="P33" s="222">
        <v>0</v>
      </c>
      <c r="Q33" s="222">
        <f>ROUND(E33*P33,5)</f>
        <v>0</v>
      </c>
      <c r="R33" s="222"/>
      <c r="S33" s="222"/>
      <c r="T33" s="223">
        <v>21.292000000000002</v>
      </c>
      <c r="U33" s="222">
        <f>ROUND(E33*T33,2)</f>
        <v>319.38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104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23</v>
      </c>
      <c r="B34" s="219" t="s">
        <v>153</v>
      </c>
      <c r="C34" s="262" t="s">
        <v>154</v>
      </c>
      <c r="D34" s="221" t="s">
        <v>146</v>
      </c>
      <c r="E34" s="227">
        <v>14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0</v>
      </c>
      <c r="M34" s="230">
        <f>G34*(1+L34/100)</f>
        <v>0</v>
      </c>
      <c r="N34" s="222">
        <v>1.6</v>
      </c>
      <c r="O34" s="222">
        <f>ROUND(E34*N34,5)</f>
        <v>22.4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133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24</v>
      </c>
      <c r="B35" s="219" t="s">
        <v>155</v>
      </c>
      <c r="C35" s="262" t="s">
        <v>156</v>
      </c>
      <c r="D35" s="221" t="s">
        <v>146</v>
      </c>
      <c r="E35" s="227">
        <v>1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0</v>
      </c>
      <c r="M35" s="230">
        <f>G35*(1+L35/100)</f>
        <v>0</v>
      </c>
      <c r="N35" s="222">
        <v>3.3860100000000002</v>
      </c>
      <c r="O35" s="222">
        <f>ROUND(E35*N35,5)</f>
        <v>3.3860100000000002</v>
      </c>
      <c r="P35" s="222">
        <v>0</v>
      </c>
      <c r="Q35" s="222">
        <f>ROUND(E35*P35,5)</f>
        <v>0</v>
      </c>
      <c r="R35" s="222"/>
      <c r="S35" s="222"/>
      <c r="T35" s="223">
        <v>5.6498600000000003</v>
      </c>
      <c r="U35" s="222">
        <f>ROUND(E35*T35,2)</f>
        <v>5.65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104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25</v>
      </c>
      <c r="B36" s="219" t="s">
        <v>157</v>
      </c>
      <c r="C36" s="262" t="s">
        <v>158</v>
      </c>
      <c r="D36" s="221" t="s">
        <v>146</v>
      </c>
      <c r="E36" s="227">
        <v>34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0</v>
      </c>
      <c r="M36" s="230">
        <f>G36*(1+L36/100)</f>
        <v>0</v>
      </c>
      <c r="N36" s="222">
        <v>2E-3</v>
      </c>
      <c r="O36" s="222">
        <f>ROUND(E36*N36,5)</f>
        <v>6.8000000000000005E-2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133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26</v>
      </c>
      <c r="B37" s="219" t="s">
        <v>159</v>
      </c>
      <c r="C37" s="262" t="s">
        <v>160</v>
      </c>
      <c r="D37" s="221" t="s">
        <v>146</v>
      </c>
      <c r="E37" s="227">
        <v>19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0</v>
      </c>
      <c r="M37" s="230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0.94599999999999995</v>
      </c>
      <c r="U37" s="222">
        <f>ROUND(E37*T37,2)</f>
        <v>17.97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104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27</v>
      </c>
      <c r="B38" s="219" t="s">
        <v>161</v>
      </c>
      <c r="C38" s="262" t="s">
        <v>162</v>
      </c>
      <c r="D38" s="221" t="s">
        <v>146</v>
      </c>
      <c r="E38" s="227">
        <v>4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0</v>
      </c>
      <c r="M38" s="230">
        <f>G38*(1+L38/100)</f>
        <v>0</v>
      </c>
      <c r="N38" s="222">
        <v>0.25</v>
      </c>
      <c r="O38" s="222">
        <f>ROUND(E38*N38,5)</f>
        <v>1</v>
      </c>
      <c r="P38" s="222">
        <v>0</v>
      </c>
      <c r="Q38" s="222">
        <f>ROUND(E38*P38,5)</f>
        <v>0</v>
      </c>
      <c r="R38" s="222"/>
      <c r="S38" s="222"/>
      <c r="T38" s="223">
        <v>0</v>
      </c>
      <c r="U38" s="222">
        <f>ROUND(E38*T38,2)</f>
        <v>0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133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28</v>
      </c>
      <c r="B39" s="219" t="s">
        <v>163</v>
      </c>
      <c r="C39" s="262" t="s">
        <v>164</v>
      </c>
      <c r="D39" s="221" t="s">
        <v>146</v>
      </c>
      <c r="E39" s="227">
        <v>2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0</v>
      </c>
      <c r="M39" s="230">
        <f>G39*(1+L39/100)</f>
        <v>0</v>
      </c>
      <c r="N39" s="222">
        <v>0.5</v>
      </c>
      <c r="O39" s="222">
        <f>ROUND(E39*N39,5)</f>
        <v>1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133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29</v>
      </c>
      <c r="B40" s="219" t="s">
        <v>165</v>
      </c>
      <c r="C40" s="262" t="s">
        <v>166</v>
      </c>
      <c r="D40" s="221" t="s">
        <v>146</v>
      </c>
      <c r="E40" s="227">
        <v>13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0</v>
      </c>
      <c r="M40" s="230">
        <f>G40*(1+L40/100)</f>
        <v>0</v>
      </c>
      <c r="N40" s="222">
        <v>1</v>
      </c>
      <c r="O40" s="222">
        <f>ROUND(E40*N40,5)</f>
        <v>13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133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30</v>
      </c>
      <c r="B41" s="219" t="s">
        <v>167</v>
      </c>
      <c r="C41" s="262" t="s">
        <v>168</v>
      </c>
      <c r="D41" s="221" t="s">
        <v>146</v>
      </c>
      <c r="E41" s="227">
        <v>15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0</v>
      </c>
      <c r="M41" s="230">
        <f>G41*(1+L41/100)</f>
        <v>0</v>
      </c>
      <c r="N41" s="222">
        <v>0.58499999999999996</v>
      </c>
      <c r="O41" s="222">
        <f>ROUND(E41*N41,5)</f>
        <v>8.7750000000000004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133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31</v>
      </c>
      <c r="B42" s="219" t="s">
        <v>169</v>
      </c>
      <c r="C42" s="262" t="s">
        <v>170</v>
      </c>
      <c r="D42" s="221" t="s">
        <v>146</v>
      </c>
      <c r="E42" s="227">
        <v>31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0</v>
      </c>
      <c r="M42" s="230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0.79</v>
      </c>
      <c r="U42" s="222">
        <f>ROUND(E42*T42,2)</f>
        <v>24.49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104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32</v>
      </c>
      <c r="B43" s="219" t="s">
        <v>171</v>
      </c>
      <c r="C43" s="262" t="s">
        <v>172</v>
      </c>
      <c r="D43" s="221" t="s">
        <v>146</v>
      </c>
      <c r="E43" s="227">
        <v>1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0</v>
      </c>
      <c r="M43" s="230">
        <f>G43*(1+L43/100)</f>
        <v>0</v>
      </c>
      <c r="N43" s="222">
        <v>2.8000000000000001E-2</v>
      </c>
      <c r="O43" s="222">
        <f>ROUND(E43*N43,5)</f>
        <v>2.8000000000000001E-2</v>
      </c>
      <c r="P43" s="222">
        <v>0</v>
      </c>
      <c r="Q43" s="222">
        <f>ROUND(E43*P43,5)</f>
        <v>0</v>
      </c>
      <c r="R43" s="222"/>
      <c r="S43" s="222"/>
      <c r="T43" s="223">
        <v>0</v>
      </c>
      <c r="U43" s="222">
        <f>ROUND(E43*T43,2)</f>
        <v>0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133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33</v>
      </c>
      <c r="B44" s="219" t="s">
        <v>173</v>
      </c>
      <c r="C44" s="262" t="s">
        <v>174</v>
      </c>
      <c r="D44" s="221" t="s">
        <v>146</v>
      </c>
      <c r="E44" s="227">
        <v>9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0</v>
      </c>
      <c r="M44" s="230">
        <f>G44*(1+L44/100)</f>
        <v>0</v>
      </c>
      <c r="N44" s="222">
        <v>0.04</v>
      </c>
      <c r="O44" s="222">
        <f>ROUND(E44*N44,5)</f>
        <v>0.36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133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34</v>
      </c>
      <c r="B45" s="219" t="s">
        <v>175</v>
      </c>
      <c r="C45" s="262" t="s">
        <v>176</v>
      </c>
      <c r="D45" s="221" t="s">
        <v>146</v>
      </c>
      <c r="E45" s="227">
        <v>3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0</v>
      </c>
      <c r="M45" s="230">
        <f>G45*(1+L45/100)</f>
        <v>0</v>
      </c>
      <c r="N45" s="222">
        <v>5.3999999999999999E-2</v>
      </c>
      <c r="O45" s="222">
        <f>ROUND(E45*N45,5)</f>
        <v>0.16200000000000001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133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35</v>
      </c>
      <c r="B46" s="219" t="s">
        <v>177</v>
      </c>
      <c r="C46" s="262" t="s">
        <v>178</v>
      </c>
      <c r="D46" s="221" t="s">
        <v>146</v>
      </c>
      <c r="E46" s="227">
        <v>18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0</v>
      </c>
      <c r="M46" s="230">
        <f>G46*(1+L46/100)</f>
        <v>0</v>
      </c>
      <c r="N46" s="222">
        <v>6.8000000000000005E-2</v>
      </c>
      <c r="O46" s="222">
        <f>ROUND(E46*N46,5)</f>
        <v>1.224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133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36</v>
      </c>
      <c r="B47" s="219" t="s">
        <v>179</v>
      </c>
      <c r="C47" s="262" t="s">
        <v>180</v>
      </c>
      <c r="D47" s="221" t="s">
        <v>146</v>
      </c>
      <c r="E47" s="227">
        <v>15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0</v>
      </c>
      <c r="M47" s="230">
        <f>G47*(1+L47/100)</f>
        <v>0</v>
      </c>
      <c r="N47" s="222">
        <v>7.0200000000000002E-3</v>
      </c>
      <c r="O47" s="222">
        <f>ROUND(E47*N47,5)</f>
        <v>0.1053</v>
      </c>
      <c r="P47" s="222">
        <v>0</v>
      </c>
      <c r="Q47" s="222">
        <f>ROUND(E47*P47,5)</f>
        <v>0</v>
      </c>
      <c r="R47" s="222"/>
      <c r="S47" s="222"/>
      <c r="T47" s="223">
        <v>1.694</v>
      </c>
      <c r="U47" s="222">
        <f>ROUND(E47*T47,2)</f>
        <v>25.41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104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13">
        <v>37</v>
      </c>
      <c r="B48" s="219" t="s">
        <v>181</v>
      </c>
      <c r="C48" s="262" t="s">
        <v>182</v>
      </c>
      <c r="D48" s="221" t="s">
        <v>146</v>
      </c>
      <c r="E48" s="227">
        <v>15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0</v>
      </c>
      <c r="M48" s="230">
        <f>G48*(1+L48/100)</f>
        <v>0</v>
      </c>
      <c r="N48" s="222">
        <v>0.16500000000000001</v>
      </c>
      <c r="O48" s="222">
        <f>ROUND(E48*N48,5)</f>
        <v>2.4750000000000001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133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38</v>
      </c>
      <c r="B49" s="219" t="s">
        <v>183</v>
      </c>
      <c r="C49" s="262" t="s">
        <v>184</v>
      </c>
      <c r="D49" s="221" t="s">
        <v>115</v>
      </c>
      <c r="E49" s="227">
        <v>411.9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0</v>
      </c>
      <c r="M49" s="230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7.9000000000000001E-2</v>
      </c>
      <c r="U49" s="222">
        <f>ROUND(E49*T49,2)</f>
        <v>32.54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104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39</v>
      </c>
      <c r="B50" s="219" t="s">
        <v>185</v>
      </c>
      <c r="C50" s="262" t="s">
        <v>186</v>
      </c>
      <c r="D50" s="221" t="s">
        <v>187</v>
      </c>
      <c r="E50" s="227">
        <v>14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0</v>
      </c>
      <c r="M50" s="230">
        <f>G50*(1+L50/100)</f>
        <v>0</v>
      </c>
      <c r="N50" s="222">
        <v>3.5029999999999999E-2</v>
      </c>
      <c r="O50" s="222">
        <f>ROUND(E50*N50,5)</f>
        <v>0.49042000000000002</v>
      </c>
      <c r="P50" s="222">
        <v>0</v>
      </c>
      <c r="Q50" s="222">
        <f>ROUND(E50*P50,5)</f>
        <v>0</v>
      </c>
      <c r="R50" s="222"/>
      <c r="S50" s="222"/>
      <c r="T50" s="223">
        <v>10.130000000000001</v>
      </c>
      <c r="U50" s="222">
        <f>ROUND(E50*T50,2)</f>
        <v>141.82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104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">
      <c r="A51" s="214" t="s">
        <v>99</v>
      </c>
      <c r="B51" s="220" t="s">
        <v>66</v>
      </c>
      <c r="C51" s="263" t="s">
        <v>67</v>
      </c>
      <c r="D51" s="224"/>
      <c r="E51" s="228"/>
      <c r="F51" s="231"/>
      <c r="G51" s="231">
        <f>SUMIF(AE52:AE63,"&lt;&gt;NOR",G52:G63)</f>
        <v>0</v>
      </c>
      <c r="H51" s="231"/>
      <c r="I51" s="231">
        <f>SUM(I52:I63)</f>
        <v>0</v>
      </c>
      <c r="J51" s="231"/>
      <c r="K51" s="231">
        <f>SUM(K52:K63)</f>
        <v>0</v>
      </c>
      <c r="L51" s="231"/>
      <c r="M51" s="231">
        <f>SUM(M52:M63)</f>
        <v>0</v>
      </c>
      <c r="N51" s="225"/>
      <c r="O51" s="225">
        <f>SUM(O52:O63)</f>
        <v>0</v>
      </c>
      <c r="P51" s="225"/>
      <c r="Q51" s="225">
        <f>SUM(Q52:Q63)</f>
        <v>0</v>
      </c>
      <c r="R51" s="225"/>
      <c r="S51" s="225"/>
      <c r="T51" s="226"/>
      <c r="U51" s="225">
        <f>SUM(U52:U63)</f>
        <v>0</v>
      </c>
      <c r="AE51" t="s">
        <v>100</v>
      </c>
    </row>
    <row r="52" spans="1:60" ht="22.5" outlineLevel="1" x14ac:dyDescent="0.2">
      <c r="A52" s="213">
        <v>40</v>
      </c>
      <c r="B52" s="219" t="s">
        <v>188</v>
      </c>
      <c r="C52" s="262" t="s">
        <v>189</v>
      </c>
      <c r="D52" s="221" t="s">
        <v>190</v>
      </c>
      <c r="E52" s="227">
        <v>1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0</v>
      </c>
      <c r="M52" s="230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104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41</v>
      </c>
      <c r="B53" s="219" t="s">
        <v>191</v>
      </c>
      <c r="C53" s="262" t="s">
        <v>192</v>
      </c>
      <c r="D53" s="221" t="s">
        <v>190</v>
      </c>
      <c r="E53" s="227">
        <v>1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0</v>
      </c>
      <c r="M53" s="230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104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3">
        <v>42</v>
      </c>
      <c r="B54" s="219" t="s">
        <v>193</v>
      </c>
      <c r="C54" s="262" t="s">
        <v>194</v>
      </c>
      <c r="D54" s="221" t="s">
        <v>195</v>
      </c>
      <c r="E54" s="227">
        <v>411.9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0</v>
      </c>
      <c r="M54" s="230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104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43</v>
      </c>
      <c r="B55" s="219" t="s">
        <v>196</v>
      </c>
      <c r="C55" s="262" t="s">
        <v>197</v>
      </c>
      <c r="D55" s="221" t="s">
        <v>195</v>
      </c>
      <c r="E55" s="227">
        <v>411.9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0</v>
      </c>
      <c r="M55" s="230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0</v>
      </c>
      <c r="U55" s="222">
        <f>ROUND(E55*T55,2)</f>
        <v>0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104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>
        <v>44</v>
      </c>
      <c r="B56" s="219" t="s">
        <v>198</v>
      </c>
      <c r="C56" s="262" t="s">
        <v>199</v>
      </c>
      <c r="D56" s="221" t="s">
        <v>195</v>
      </c>
      <c r="E56" s="227">
        <v>411.9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0</v>
      </c>
      <c r="M56" s="230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104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13">
        <v>45</v>
      </c>
      <c r="B57" s="219" t="s">
        <v>200</v>
      </c>
      <c r="C57" s="262" t="s">
        <v>201</v>
      </c>
      <c r="D57" s="221" t="s">
        <v>202</v>
      </c>
      <c r="E57" s="227">
        <v>1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0</v>
      </c>
      <c r="M57" s="230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104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13">
        <v>46</v>
      </c>
      <c r="B58" s="219" t="s">
        <v>203</v>
      </c>
      <c r="C58" s="262" t="s">
        <v>204</v>
      </c>
      <c r="D58" s="221" t="s">
        <v>202</v>
      </c>
      <c r="E58" s="227">
        <v>9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0</v>
      </c>
      <c r="M58" s="230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104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13">
        <v>47</v>
      </c>
      <c r="B59" s="219" t="s">
        <v>205</v>
      </c>
      <c r="C59" s="262" t="s">
        <v>206</v>
      </c>
      <c r="D59" s="221" t="s">
        <v>195</v>
      </c>
      <c r="E59" s="227">
        <v>411.9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0</v>
      </c>
      <c r="M59" s="230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</v>
      </c>
      <c r="U59" s="222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104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13">
        <v>48</v>
      </c>
      <c r="B60" s="219" t="s">
        <v>207</v>
      </c>
      <c r="C60" s="262" t="s">
        <v>208</v>
      </c>
      <c r="D60" s="221" t="s">
        <v>190</v>
      </c>
      <c r="E60" s="227">
        <v>1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0</v>
      </c>
      <c r="M60" s="230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104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3">
        <v>49</v>
      </c>
      <c r="B61" s="219" t="s">
        <v>209</v>
      </c>
      <c r="C61" s="262" t="s">
        <v>210</v>
      </c>
      <c r="D61" s="221" t="s">
        <v>190</v>
      </c>
      <c r="E61" s="227">
        <v>1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0</v>
      </c>
      <c r="M61" s="230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</v>
      </c>
      <c r="U61" s="222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104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13">
        <v>50</v>
      </c>
      <c r="B62" s="219" t="s">
        <v>211</v>
      </c>
      <c r="C62" s="262" t="s">
        <v>212</v>
      </c>
      <c r="D62" s="221" t="s">
        <v>190</v>
      </c>
      <c r="E62" s="227">
        <v>1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0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104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13">
        <v>51</v>
      </c>
      <c r="B63" s="219" t="s">
        <v>213</v>
      </c>
      <c r="C63" s="262" t="s">
        <v>214</v>
      </c>
      <c r="D63" s="221" t="s">
        <v>215</v>
      </c>
      <c r="E63" s="227">
        <v>10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0</v>
      </c>
      <c r="M63" s="230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0</v>
      </c>
      <c r="U63" s="222">
        <f>ROUND(E63*T63,2)</f>
        <v>0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104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x14ac:dyDescent="0.2">
      <c r="A64" s="214" t="s">
        <v>99</v>
      </c>
      <c r="B64" s="220" t="s">
        <v>68</v>
      </c>
      <c r="C64" s="263" t="s">
        <v>69</v>
      </c>
      <c r="D64" s="224"/>
      <c r="E64" s="228"/>
      <c r="F64" s="231"/>
      <c r="G64" s="231">
        <f>SUMIF(AE65:AE69,"&lt;&gt;NOR",G65:G69)</f>
        <v>0</v>
      </c>
      <c r="H64" s="231"/>
      <c r="I64" s="231">
        <f>SUM(I65:I69)</f>
        <v>0</v>
      </c>
      <c r="J64" s="231"/>
      <c r="K64" s="231">
        <f>SUM(K65:K69)</f>
        <v>0</v>
      </c>
      <c r="L64" s="231"/>
      <c r="M64" s="231">
        <f>SUM(M65:M69)</f>
        <v>0</v>
      </c>
      <c r="N64" s="225"/>
      <c r="O64" s="225">
        <f>SUM(O65:O69)</f>
        <v>0</v>
      </c>
      <c r="P64" s="225"/>
      <c r="Q64" s="225">
        <f>SUM(Q65:Q69)</f>
        <v>0</v>
      </c>
      <c r="R64" s="225"/>
      <c r="S64" s="225"/>
      <c r="T64" s="226"/>
      <c r="U64" s="225">
        <f>SUM(U65:U69)</f>
        <v>399.94000000000005</v>
      </c>
      <c r="AE64" t="s">
        <v>100</v>
      </c>
    </row>
    <row r="65" spans="1:60" ht="22.5" outlineLevel="1" x14ac:dyDescent="0.2">
      <c r="A65" s="213">
        <v>52</v>
      </c>
      <c r="B65" s="219" t="s">
        <v>216</v>
      </c>
      <c r="C65" s="262" t="s">
        <v>217</v>
      </c>
      <c r="D65" s="221" t="s">
        <v>202</v>
      </c>
      <c r="E65" s="227">
        <v>1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0</v>
      </c>
      <c r="M65" s="230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0</v>
      </c>
      <c r="U65" s="222">
        <f>ROUND(E65*T65,2)</f>
        <v>0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104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53</v>
      </c>
      <c r="B66" s="219" t="s">
        <v>218</v>
      </c>
      <c r="C66" s="262" t="s">
        <v>219</v>
      </c>
      <c r="D66" s="221" t="s">
        <v>126</v>
      </c>
      <c r="E66" s="227">
        <v>679.02099999999996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0</v>
      </c>
      <c r="M66" s="230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9.9000000000000005E-2</v>
      </c>
      <c r="U66" s="222">
        <f>ROUND(E66*T66,2)</f>
        <v>67.22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104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13">
        <v>54</v>
      </c>
      <c r="B67" s="219" t="s">
        <v>220</v>
      </c>
      <c r="C67" s="262" t="s">
        <v>221</v>
      </c>
      <c r="D67" s="221" t="s">
        <v>126</v>
      </c>
      <c r="E67" s="227">
        <v>679.02099999999996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0</v>
      </c>
      <c r="M67" s="230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0.49</v>
      </c>
      <c r="U67" s="222">
        <f>ROUND(E67*T67,2)</f>
        <v>332.72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104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13">
        <v>55</v>
      </c>
      <c r="B68" s="219" t="s">
        <v>222</v>
      </c>
      <c r="C68" s="262" t="s">
        <v>223</v>
      </c>
      <c r="D68" s="221" t="s">
        <v>126</v>
      </c>
      <c r="E68" s="227">
        <v>12901.398999999999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0</v>
      </c>
      <c r="M68" s="230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104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56</v>
      </c>
      <c r="B69" s="219" t="s">
        <v>224</v>
      </c>
      <c r="C69" s="262" t="s">
        <v>225</v>
      </c>
      <c r="D69" s="221" t="s">
        <v>126</v>
      </c>
      <c r="E69" s="227">
        <v>679.02099999999996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0</v>
      </c>
      <c r="M69" s="230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104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2">
      <c r="A70" s="214" t="s">
        <v>99</v>
      </c>
      <c r="B70" s="220" t="s">
        <v>70</v>
      </c>
      <c r="C70" s="263" t="s">
        <v>71</v>
      </c>
      <c r="D70" s="224"/>
      <c r="E70" s="228"/>
      <c r="F70" s="231"/>
      <c r="G70" s="231">
        <f>SUMIF(AE71:AE71,"&lt;&gt;NOR",G71:G71)</f>
        <v>0</v>
      </c>
      <c r="H70" s="231"/>
      <c r="I70" s="231">
        <f>SUM(I71:I71)</f>
        <v>0</v>
      </c>
      <c r="J70" s="231"/>
      <c r="K70" s="231">
        <f>SUM(K71:K71)</f>
        <v>0</v>
      </c>
      <c r="L70" s="231"/>
      <c r="M70" s="231">
        <f>SUM(M71:M71)</f>
        <v>0</v>
      </c>
      <c r="N70" s="225"/>
      <c r="O70" s="225">
        <f>SUM(O71:O71)</f>
        <v>0</v>
      </c>
      <c r="P70" s="225"/>
      <c r="Q70" s="225">
        <f>SUM(Q71:Q71)</f>
        <v>0</v>
      </c>
      <c r="R70" s="225"/>
      <c r="S70" s="225"/>
      <c r="T70" s="226"/>
      <c r="U70" s="225">
        <f>SUM(U71:U71)</f>
        <v>0</v>
      </c>
      <c r="AE70" t="s">
        <v>100</v>
      </c>
    </row>
    <row r="71" spans="1:60" outlineLevel="1" x14ac:dyDescent="0.2">
      <c r="A71" s="240">
        <v>57</v>
      </c>
      <c r="B71" s="241" t="s">
        <v>226</v>
      </c>
      <c r="C71" s="264" t="s">
        <v>227</v>
      </c>
      <c r="D71" s="242" t="s">
        <v>190</v>
      </c>
      <c r="E71" s="243">
        <v>1</v>
      </c>
      <c r="F71" s="244"/>
      <c r="G71" s="245">
        <f>ROUND(E71*F71,2)</f>
        <v>0</v>
      </c>
      <c r="H71" s="244"/>
      <c r="I71" s="245">
        <f>ROUND(E71*H71,2)</f>
        <v>0</v>
      </c>
      <c r="J71" s="244"/>
      <c r="K71" s="245">
        <f>ROUND(E71*J71,2)</f>
        <v>0</v>
      </c>
      <c r="L71" s="245">
        <v>0</v>
      </c>
      <c r="M71" s="245">
        <f>G71*(1+L71/100)</f>
        <v>0</v>
      </c>
      <c r="N71" s="246">
        <v>0</v>
      </c>
      <c r="O71" s="246">
        <f>ROUND(E71*N71,5)</f>
        <v>0</v>
      </c>
      <c r="P71" s="246">
        <v>0</v>
      </c>
      <c r="Q71" s="246">
        <f>ROUND(E71*P71,5)</f>
        <v>0</v>
      </c>
      <c r="R71" s="246"/>
      <c r="S71" s="246"/>
      <c r="T71" s="247">
        <v>0</v>
      </c>
      <c r="U71" s="246">
        <f>ROUND(E71*T71,2)</f>
        <v>0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104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6"/>
      <c r="B72" s="7" t="s">
        <v>228</v>
      </c>
      <c r="C72" s="265" t="s">
        <v>228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C72">
        <v>15</v>
      </c>
      <c r="AD72">
        <v>21</v>
      </c>
    </row>
    <row r="73" spans="1:60" x14ac:dyDescent="0.2">
      <c r="A73" s="248"/>
      <c r="B73" s="249">
        <v>26</v>
      </c>
      <c r="C73" s="266" t="s">
        <v>228</v>
      </c>
      <c r="D73" s="250"/>
      <c r="E73" s="250"/>
      <c r="F73" s="250"/>
      <c r="G73" s="261">
        <f>G8+G22+G25+G28+G51+G64+G70</f>
        <v>0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C73">
        <f>SUMIF(L7:L71,AC72,G7:G71)</f>
        <v>0</v>
      </c>
      <c r="AD73">
        <f>SUMIF(L7:L71,AD72,G7:G71)</f>
        <v>0</v>
      </c>
      <c r="AE73" t="s">
        <v>229</v>
      </c>
    </row>
    <row r="74" spans="1:60" x14ac:dyDescent="0.2">
      <c r="A74" s="6"/>
      <c r="B74" s="7" t="s">
        <v>228</v>
      </c>
      <c r="C74" s="265" t="s">
        <v>228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6"/>
      <c r="B75" s="7" t="s">
        <v>228</v>
      </c>
      <c r="C75" s="265" t="s">
        <v>228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51">
        <v>33</v>
      </c>
      <c r="B76" s="251"/>
      <c r="C76" s="267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52"/>
      <c r="B77" s="253"/>
      <c r="C77" s="268"/>
      <c r="D77" s="253"/>
      <c r="E77" s="253"/>
      <c r="F77" s="253"/>
      <c r="G77" s="254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E77" t="s">
        <v>230</v>
      </c>
    </row>
    <row r="78" spans="1:60" x14ac:dyDescent="0.2">
      <c r="A78" s="255"/>
      <c r="B78" s="256"/>
      <c r="C78" s="269"/>
      <c r="D78" s="256"/>
      <c r="E78" s="256"/>
      <c r="F78" s="256"/>
      <c r="G78" s="25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55"/>
      <c r="B79" s="256"/>
      <c r="C79" s="269"/>
      <c r="D79" s="256"/>
      <c r="E79" s="256"/>
      <c r="F79" s="256"/>
      <c r="G79" s="25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55"/>
      <c r="B80" s="256"/>
      <c r="C80" s="269"/>
      <c r="D80" s="256"/>
      <c r="E80" s="256"/>
      <c r="F80" s="256"/>
      <c r="G80" s="257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58"/>
      <c r="B81" s="259"/>
      <c r="C81" s="270"/>
      <c r="D81" s="259"/>
      <c r="E81" s="259"/>
      <c r="F81" s="259"/>
      <c r="G81" s="260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6"/>
      <c r="B82" s="7" t="s">
        <v>228</v>
      </c>
      <c r="C82" s="265" t="s">
        <v>228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C83" s="271"/>
      <c r="AE83" t="s">
        <v>231</v>
      </c>
    </row>
  </sheetData>
  <mergeCells count="6">
    <mergeCell ref="A1:G1"/>
    <mergeCell ref="C2:G2"/>
    <mergeCell ref="C3:G3"/>
    <mergeCell ref="C4:G4"/>
    <mergeCell ref="A76:C76"/>
    <mergeCell ref="A77:G81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2021-03-11T17:43:31Z</dcterms:modified>
</cp:coreProperties>
</file>